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<sst xmlns="http://schemas.openxmlformats.org/spreadsheetml/2006/main" count="29" uniqueCount="29">
  <si>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</si>
  <si>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</si>
  <si>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</si>
  <si>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</si>
  <si>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</si>
  <si>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</si>
  <si>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</si>
  <si>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</si>
  <si>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</si>
  <si>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</si>
  <si>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</si>
  <si>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</si>
  <si>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</si>
  <si>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</si>
  <si>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</si>
  <si>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</si>
  <si>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</si>
  <si>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</si>
  <si>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</si>
  <si>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</si>
  <si>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</si>
  <si>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</si>
  <si>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</si>
  <si>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</si>
  <si>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</si>
  <si>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</si>
  <si>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</si>
  <si>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34668,00 - ремонт кровли кв. 66.</t>
  </si>
  <si>
    <t>96042,00 - ремонт кровли (290 кв. м.).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</si>
</sst>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2127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VLOOKUP(A1,'[1]2020'!$A$1:$AH$102,2,0)</f>
        <v>ул.Черняховского д.7А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VLOOKUP(A1,'[1]2020'!$A$1:$AH$102,3,0)</f>
        <v>2414.6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6688.442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VLOOKUP(A1,'[1]2020'!$A$1:$AH$102,4,0)</f>
        <v>180299.58000000002</v>
      </c>
    </row>
    <row r="12" spans="1:5" ht="15.75">
      <c r="A12" s="3">
        <v>1</v>
      </c>
      <c r="B12" s="12" t="s">
        <v>4</v>
      </c>
      <c r="C12" s="8">
        <f>VLOOKUP(A1,'[1]2020'!$A$1:$AH$102,5,0)</f>
        <v>5822.71</v>
      </c>
      <c r="D12" s="8">
        <f>VLOOKUP(A1,'[1]2020'!$A$1:$AH$102,18,0)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VLOOKUP(A1,'[1]2020'!$A$1:$AH$102,6,0)</f>
        <v>6593.77</v>
      </c>
      <c r="D13" s="8">
        <f>VLOOKUP(A1,'[1]2020'!$A$1:$AH$102,19,0)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VLOOKUP(A1,'[1]2020'!$A$1:$AH$102,7,0)</f>
        <v>5700.650000000001</v>
      </c>
      <c r="D14" s="8">
        <f>VLOOKUP(A1,'[1]2020'!$A$1:$AH$102,20,0)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VLOOKUP(A1,'[1]2020'!$A$1:$AH$102,8,0)</f>
        <v>5632.93</v>
      </c>
      <c r="D15" s="8">
        <f>VLOOKUP(A1,'[1]2020'!$A$1:$AH$102,21,0)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VLOOKUP(A1,'[1]2020'!$A$1:$AH$102,9,0)</f>
        <v>6884.4800000000005</v>
      </c>
      <c r="D16" s="8">
        <f>VLOOKUP(A1,'[1]2020'!$A$1:$AH$102,22,0)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VLOOKUP(A1,'[1]2020'!$A$1:$AH$102,10,0)</f>
        <v>4460.45</v>
      </c>
      <c r="D17" s="8">
        <f>VLOOKUP(A1,'[1]2020'!$A$1:$AH$102,23,0)</f>
        <v>0</v>
      </c>
      <c r="E17" s="10"/>
    </row>
    <row r="18" spans="1:5" ht="15.75">
      <c r="A18" s="3">
        <v>7</v>
      </c>
      <c r="B18" s="4" t="s">
        <v>10</v>
      </c>
      <c r="C18" s="8">
        <f>VLOOKUP(A1,'[1]2020'!$A$1:$AH$102,11,0)</f>
        <v>8603.33</v>
      </c>
      <c r="D18" s="8">
        <f>VLOOKUP(A1,'[1]2020'!$A$1:$AH$102,24,0)</f>
        <v>0</v>
      </c>
      <c r="E18" s="10"/>
    </row>
    <row r="19" spans="1:5" ht="15.75">
      <c r="A19" s="3">
        <v>8</v>
      </c>
      <c r="B19" s="4" t="s">
        <v>11</v>
      </c>
      <c r="C19" s="8">
        <f>VLOOKUP(A1,'[1]2020'!$A$1:$AH$102,12,0)</f>
        <v>6816.55</v>
      </c>
      <c r="D19" s="8">
        <f>VLOOKUP(A1,'[1]2020'!$A$1:$AH$102,25,0)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VLOOKUP(A1,'[1]2020'!$A$1:$AH$102,13,0)</f>
        <v>5662.77</v>
      </c>
      <c r="D20" s="8">
        <f>VLOOKUP(A1,'[1]2020'!$A$1:$AH$102,26,0)</f>
        <v>96042</v>
      </c>
      <c r="E20" s="10" t="s">
        <v>28</v>
      </c>
    </row>
    <row r="21" spans="1:5" ht="15.75">
      <c r="A21" s="3">
        <v>10</v>
      </c>
      <c r="B21" s="4" t="s">
        <v>13</v>
      </c>
      <c r="C21" s="8">
        <f>VLOOKUP(A1,'[1]2020'!$A$1:$AH$102,14,0)</f>
        <v>6226.25</v>
      </c>
      <c r="D21" s="8">
        <f>VLOOKUP(A1,'[1]2020'!$A$1:$AH$102,27,0)</f>
        <v>0</v>
      </c>
      <c r="E21" s="10"/>
    </row>
    <row r="22" spans="1:5" ht="18" customHeight="1">
      <c r="A22" s="3">
        <v>11</v>
      </c>
      <c r="B22" s="12" t="s">
        <v>14</v>
      </c>
      <c r="C22" s="8">
        <f>VLOOKUP(A1,'[1]2020'!$A$1:$AH$102,15,0)</f>
        <v>5695.87</v>
      </c>
      <c r="D22" s="8">
        <f>VLOOKUP(A1,'[1]2020'!$A$1:$AH$102,28,0)</f>
        <v>34668</v>
      </c>
      <c r="E22" s="10" t="s">
        <v>27</v>
      </c>
    </row>
    <row r="23" spans="1:5" ht="17.25" customHeight="1">
      <c r="A23" s="3">
        <v>12</v>
      </c>
      <c r="B23" s="12" t="s">
        <v>15</v>
      </c>
      <c r="C23" s="8">
        <f>VLOOKUP(A1,'[1]2020'!$A$1:$AH$102,16,0)</f>
        <v>7759.41</v>
      </c>
      <c r="D23" s="8">
        <f>VLOOKUP(A1,'[1]2020'!$A$1:$AH$102,29,0)</f>
        <v>0</v>
      </c>
      <c r="E23" s="10"/>
    </row>
    <row r="24" spans="1:5" ht="15.75">
      <c r="A24" s="22" t="s">
        <v>16</v>
      </c>
      <c r="B24" s="23"/>
      <c r="C24" s="9">
        <f>SUM(C12:C23)</f>
        <v>75859.17</v>
      </c>
      <c r="D24" s="9">
        <f>SUM(D12:D23)</f>
        <v>130710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125448.75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2021-03-03T06:47:04Z</dcterms:modified>
  <cp:category/>
  <cp:version/>
  <cp:contentType/>
  <cp:contentStatus/>
</cp:coreProperties>
</file>